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<sst xmlns="http://schemas.openxmlformats.org/spreadsheetml/2006/main" count="1372" uniqueCount="236">
  <si>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</si>
  <si>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</si>
  <si>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</si>
  <si>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</si>
  <si>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</si>
  <si>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</si>
  <si>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</si>
  <si>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</si>
  <si>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</si>
  <si>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</si>
  <si>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</si>
  <si>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</si>
  <si>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</si>
  <si>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</si>
  <si>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</si>
  <si>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</si>
  <si>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</si>
  <si>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</si>
  <si>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</si>
  <si>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</si>
  <si>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</si>
  <si>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</si>
  <si>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</si>
  <si>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</si>
  <si>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</si>
  <si>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</si>
  <si>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</si>
  <si>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</si>
  <si>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</si>
  <si>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</si>
  <si>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</si>
  <si>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</si>
  <si>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</si>
  <si>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</si>
  <si>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</si>
  <si>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</si>
  <si>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</si>
  <si>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</si>
  <si>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</si>
  <si>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</si>
  <si>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</si>
  <si>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</si>
  <si>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</si>
  <si>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</si>
  <si>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</si>
  <si>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</si>
  <si>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</si>
  <si>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</si>
  <si>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</si>
  <si>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</si>
  <si>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</si>
  <si>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</si>
  <si>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</si>
  <si>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</si>
  <si>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</si>
  <si>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</si>
  <si>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</si>
  <si>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</si>
  <si>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</si>
  <si>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</si>
  <si>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</si>
  <si>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</si>
  <si>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</si>
  <si>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</si>
  <si>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</si>
  <si>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</si>
  <si>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</si>
  <si>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</si>
  <si>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</si>
  <si>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</si>
  <si>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</si>
  <si>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</si>
  <si>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</si>
  <si>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</si>
  <si>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</si>
  <si>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</si>
  <si>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</si>
  <si>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</si>
  <si>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</si>
  <si>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</si>
  <si>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</si>
  <si>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</si>
  <si>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</si>
  <si>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</si>
  <si>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</si>
  <si>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</si>
  <si>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</si>
  <si>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</si>
  <si>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</si>
  <si>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</si>
  <si>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</si>
  <si>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</si>
  <si>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</si>
  <si>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</si>
  <si>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</si>
  <si>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</si>
  <si>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</si>
  <si>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</si>
  <si>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</si>
  <si>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</si>
  <si>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</si>
  <si>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</si>
  <si>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</si>
  <si>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</si>
  <si>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</si>
  <si>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</si>
  <si>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</si>
  <si>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</si>
  <si>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</si>
  <si>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</si>
  <si>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</si>
  <si>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</si>
  <si>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</si>
  <si>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</si>
  <si>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</si>
  <si>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</si>
  <si>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</si>
  <si>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</si>
  <si>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</si>
  <si>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</si>
  <si>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</si>
  <si>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</si>
  <si>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</si>
  <si>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</si>
  <si>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</si>
  <si>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</si>
  <si>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</si>
  <si>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</si>
  <si>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</si>
  <si>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</si>
  <si>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</si>
  <si>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</si>
  <si>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</si>
  <si>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</si>
  <si>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</si>
  <si>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</si>
  <si>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</si>
  <si>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</si>
  <si>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</si>
  <si>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</si>
  <si>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</si>
  <si>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</si>
  <si>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</si>
  <si>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</si>
  <si>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</si>
  <si>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</si>
  <si>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</si>
  <si>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</si>
  <si>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</si>
  <si>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</si>
  <si>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</si>
  <si>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</si>
  <si>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</si>
  <si>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</si>
  <si>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</si>
  <si>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</si>
  <si>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</si>
  <si>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</si>
  <si>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</si>
  <si>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</si>
  <si>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</si>
  <si>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</si>
  <si>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</si>
  <si>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</si>
  <si>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</si>
  <si>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</si>
  <si>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</si>
  <si>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</si>
  <si>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</si>
  <si>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</si>
  <si>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</si>
  <si>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</si>
  <si>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</si>
  <si>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</si>
  <si>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</si>
  <si>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</si>
  <si>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</si>
  <si>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</si>
  <si>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</si>
  <si>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</si>
  <si>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</si>
  <si>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</si>
  <si>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</si>
  <si>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</si>
  <si>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</si>
  <si>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</si>
  <si>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</si>
  <si>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</si>
  <si>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</si>
  <si>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</si>
  <si>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</si>
  <si>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</si>
  <si>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</si>
  <si>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</si>
  <si>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</si>
  <si>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</si>
  <si>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</si>
  <si>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</si>
  <si>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</si>
  <si>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</si>
  <si>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</si>
  <si>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</si>
  <si>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</si>
  <si>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</si>
  <si>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</si>
  <si>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</si>
  <si>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</si>
  <si>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</si>
  <si>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</si>
  <si>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</si>
  <si>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</si>
  <si>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</si>
  <si>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</si>
  <si>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</si>
  <si>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</si>
  <si>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</si>
  <si>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</si>
  <si>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</si>
  <si>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</si>
  <si>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</si>
  <si>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</si>
  <si>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</si>
  <si>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</si>
  <si>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</si>
  <si>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</si>
  <si>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</si>
  <si>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</si>
  <si>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</si>
  <si>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</si>
  <si>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</si>
  <si>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</si>
  <si>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</si>
  <si>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</si>
  <si>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</si>
  <si>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</si>
  <si>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18.08.17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</si>
</sst>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2939624.88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6" sqref="E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792489.6599999999</v>
      </c>
      <c r="G8" s="151">
        <f>#N/A</f>
        <v>-114594.34999999998</v>
      </c>
      <c r="H8" s="152">
        <f>F8/E8*100</f>
        <v>93.69581060170403</v>
      </c>
      <c r="I8" s="153">
        <f>F8-D8</f>
        <v>-505961.4400000002</v>
      </c>
      <c r="J8" s="153">
        <f>F8/D8*100</f>
        <v>61.03346209957385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66916.89000000001</v>
      </c>
      <c r="P8" s="151">
        <f>O8-N8</f>
        <v>-51554.109999999986</v>
      </c>
      <c r="Q8" s="151">
        <f>O8/N8*100</f>
        <v>56.48377239999663</v>
      </c>
      <c r="R8" s="15">
        <f>R9+R15+R18+R19+R23</f>
        <v>102514</v>
      </c>
      <c r="S8" s="15">
        <f>O8-R8</f>
        <v>-35597.109999999986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458138.7</v>
      </c>
      <c r="G9" s="150">
        <f>F9-E9</f>
        <v>-23101.29999999999</v>
      </c>
      <c r="H9" s="157">
        <f>F9/E9*100</f>
        <v>95.19963012218436</v>
      </c>
      <c r="I9" s="158">
        <f>F9-D9</f>
        <v>-308506.3</v>
      </c>
      <c r="J9" s="158">
        <f>F9/D9*100</f>
        <v>59.75891057790764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38495.600000000035</v>
      </c>
      <c r="P9" s="161">
        <f>O9-N9</f>
        <v>-26204.399999999965</v>
      </c>
      <c r="Q9" s="158">
        <f>O9/N9*100</f>
        <v>59.49860896445137</v>
      </c>
      <c r="R9" s="100">
        <v>71000</v>
      </c>
      <c r="S9" s="100">
        <f>O9-R9</f>
        <v>-32504.399999999965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60011.56999999999</v>
      </c>
      <c r="G19" s="150">
        <f t="shared" si="0"/>
        <v>-22988.430000000008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611.2699999999895</v>
      </c>
      <c r="P19" s="161">
        <f t="shared" si="1"/>
        <v>-11288.73000000001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36959.2</v>
      </c>
      <c r="G20" s="150">
        <f t="shared" si="0"/>
        <v>-12440.800000000003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611.1999999999971</v>
      </c>
      <c r="P20" s="161">
        <f t="shared" si="1"/>
        <v>-6338.800000000003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273865.6</v>
      </c>
      <c r="G23" s="150">
        <f t="shared" si="0"/>
        <v>-7164.600000000035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27500.169999999984</v>
      </c>
      <c r="P23" s="161">
        <f t="shared" si="1"/>
        <v>-14240.830000000016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125147.6</v>
      </c>
      <c r="G24" s="150">
        <f t="shared" si="0"/>
        <v>-12398.299999999988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4512.900000000009</v>
      </c>
      <c r="P24" s="161">
        <f t="shared" si="1"/>
        <v>-12962.099999999991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16369.1</v>
      </c>
      <c r="G25" s="150">
        <f t="shared" si="0"/>
        <v>15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507.10000000000036</v>
      </c>
      <c r="P25" s="161">
        <f t="shared" si="1"/>
        <v>-647.8999999999996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-45</v>
      </c>
      <c r="G28" s="150">
        <f t="shared" si="0"/>
        <v>-406.8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-4.200000000000003</v>
      </c>
      <c r="P28" s="161">
        <f t="shared" si="1"/>
        <v>-109.2</v>
      </c>
      <c r="Q28" s="174">
        <f>O28/N28*100</f>
        <v>-4.000000000000003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108823.5</v>
      </c>
      <c r="G29" s="150">
        <f t="shared" si="0"/>
        <v>-12006.5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4010</v>
      </c>
      <c r="P29" s="161">
        <f t="shared" si="1"/>
        <v>-12205</v>
      </c>
      <c r="Q29" s="174">
        <f>O29/N29*100</f>
        <v>24.730188097440642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107.1</v>
      </c>
      <c r="G33" s="150">
        <f t="shared" si="0"/>
        <v>35.5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1.2460732984293192</v>
      </c>
      <c r="N33" s="157">
        <f>E33-липень!E33</f>
        <v>15.999999999999993</v>
      </c>
      <c r="O33" s="160">
        <f>F33-липень!F33</f>
        <v>20.64999999999999</v>
      </c>
      <c r="P33" s="161">
        <f t="shared" si="1"/>
        <v>4.649999999999999</v>
      </c>
      <c r="Q33" s="158">
        <f>O33/N33*100</f>
        <v>129.0625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-36.3</v>
      </c>
      <c r="G34" s="150">
        <f t="shared" si="0"/>
        <v>-36.3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0.24162950143113893</v>
      </c>
      <c r="N34" s="157">
        <f>E34-липень!E34</f>
        <v>0</v>
      </c>
      <c r="O34" s="160">
        <f>F34-липень!F34</f>
        <v>-1.3799999999999955</v>
      </c>
      <c r="P34" s="161">
        <f t="shared" si="1"/>
        <v>-1.3799999999999955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148647</v>
      </c>
      <c r="G35" s="150">
        <f t="shared" si="0"/>
        <v>5234.299999999988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41587.880000000005</v>
      </c>
      <c r="M35" s="226">
        <f>F35/K35</f>
        <v>1.388457144052744</v>
      </c>
      <c r="N35" s="157">
        <f>E35-липень!E35</f>
        <v>24250.000000000015</v>
      </c>
      <c r="O35" s="160">
        <f>F35-липень!F35</f>
        <v>22968</v>
      </c>
      <c r="P35" s="161">
        <f t="shared" si="1"/>
        <v>-1282.0000000000146</v>
      </c>
      <c r="Q35" s="165">
        <f>O35/N35*100</f>
        <v>94.71340206185562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46499.06</v>
      </c>
      <c r="G41" s="287">
        <f>G42+G43+G44+G45+G46+G48+G50+G51+G52+G53+G54+G59+G60+G64+G47+G49</f>
        <v>5921.5599999999995</v>
      </c>
      <c r="H41" s="152">
        <f>F41/E41*100</f>
        <v>114.59321052307313</v>
      </c>
      <c r="I41" s="153">
        <f>F41-D41</f>
        <v>-12525.940000000002</v>
      </c>
      <c r="J41" s="153">
        <f>F41/D41*100</f>
        <v>78.77858534519271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6035.469999999998</v>
      </c>
      <c r="P41" s="151">
        <f>P42+P43+P44+P45+P46+P48+P50+P51+P52+P53+P54+P59+P60+P64</f>
        <v>657.8999999999994</v>
      </c>
      <c r="Q41" s="151">
        <f>O41/N41*100</f>
        <v>112.10427579033393</v>
      </c>
      <c r="R41" s="15">
        <f>R42+R43+R44+R45+R46+R47+R48+R50+R51+R52+R53+R54+R59+R60+R64</f>
        <v>5598.5</v>
      </c>
      <c r="S41" s="15">
        <f>O41-R41</f>
        <v>436.96999999999844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2" ref="G42:G66">F42-E42</f>
        <v>3077.9</v>
      </c>
      <c r="H42" s="164">
        <f>#N/A</f>
        <v>463.60416666666674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1352.58</v>
      </c>
      <c r="P42" s="161">
        <f aca="true" t="shared" si="3" ref="P42:P66">O42-N42</f>
        <v>1132.58</v>
      </c>
      <c r="Q42" s="165">
        <f>#N/A</f>
        <v>9.08181818181819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594</v>
      </c>
      <c r="G46" s="150">
        <f t="shared" si="2"/>
        <v>422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48.39999999999998</v>
      </c>
      <c r="P46" s="161">
        <f t="shared" si="3"/>
        <v>26.399999999999977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779.8</v>
      </c>
      <c r="G48" s="150">
        <f t="shared" si="2"/>
        <v>199.79999999999995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65.19999999999993</v>
      </c>
      <c r="P48" s="161">
        <f t="shared" si="3"/>
        <v>5.199999999999932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12179.9</v>
      </c>
      <c r="G50" s="150">
        <f t="shared" si="2"/>
        <v>4239.9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1395.8999999999996</v>
      </c>
      <c r="P50" s="161">
        <f t="shared" si="3"/>
        <v>495.89999999999964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357</v>
      </c>
      <c r="G51" s="150">
        <f t="shared" si="2"/>
        <v>147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50.80000000000001</v>
      </c>
      <c r="P51" s="161">
        <f t="shared" si="3"/>
        <v>15.800000000000011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533.2</v>
      </c>
      <c r="G54" s="150">
        <f t="shared" si="2"/>
        <v>-256.79999999999995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53.900000000000034</v>
      </c>
      <c r="P54" s="161">
        <f t="shared" si="3"/>
        <v>-46.099999999999966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5778</v>
      </c>
      <c r="G60" s="150">
        <f t="shared" si="2"/>
        <v>-282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339.8000000000002</v>
      </c>
      <c r="P60" s="161">
        <f t="shared" si="3"/>
        <v>-260.1999999999998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1359</v>
      </c>
      <c r="G62" s="150">
        <f t="shared" si="2"/>
        <v>1359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129</v>
      </c>
      <c r="P62" s="161">
        <f t="shared" si="3"/>
        <v>129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839014.37</v>
      </c>
      <c r="G67" s="151">
        <f>F67-E67</f>
        <v>-47384.429999999935</v>
      </c>
      <c r="H67" s="152">
        <f>F67/E67*100</f>
        <v>94.65427638214312</v>
      </c>
      <c r="I67" s="153">
        <f>F67-D67</f>
        <v>-518476.7300000001</v>
      </c>
      <c r="J67" s="153">
        <f>F67/D67*100</f>
        <v>61.80625198942372</v>
      </c>
      <c r="K67" s="151">
        <f>K8+K41+K65+K66</f>
        <v>676523.55</v>
      </c>
      <c r="L67" s="153">
        <f>F67-K67</f>
        <v>162490.81999999995</v>
      </c>
      <c r="M67" s="219">
        <f>F67/K67</f>
        <v>1.2401850164713408</v>
      </c>
      <c r="N67" s="151">
        <f>N8+N41+N65+N66</f>
        <v>123856.1</v>
      </c>
      <c r="O67" s="151">
        <f>O8+O41+O65+O66</f>
        <v>72954.72000000002</v>
      </c>
      <c r="P67" s="155">
        <f>O67-N67</f>
        <v>-50901.37999999999</v>
      </c>
      <c r="Q67" s="153">
        <f>O67/N67*100</f>
        <v>58.902807370811786</v>
      </c>
      <c r="R67" s="27">
        <f>R8+R41+R65+R66</f>
        <v>108115.7</v>
      </c>
      <c r="S67" s="280">
        <f>O67-R67</f>
        <v>-35160.97999999998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4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7023.6</v>
      </c>
      <c r="G78" s="162">
        <f t="shared" si="4"/>
        <v>-16876.4</v>
      </c>
      <c r="H78" s="164">
        <f>F78/E78*100</f>
        <v>29.387447698744772</v>
      </c>
      <c r="I78" s="167">
        <f>#N/A</f>
        <v>-72024.2</v>
      </c>
      <c r="J78" s="167">
        <f>F78/D78*100</f>
        <v>8.890632911392405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52.30000000000018</v>
      </c>
      <c r="P78" s="167">
        <f>#N/A</f>
        <v>-3845.5</v>
      </c>
      <c r="Q78" s="167">
        <f>O78/N78*100</f>
        <v>1.3584415584415632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12942.580000000002</v>
      </c>
      <c r="G80" s="185">
        <f t="shared" si="4"/>
        <v>-51795.42</v>
      </c>
      <c r="H80" s="186">
        <f>F80/E80*100</f>
        <v>19.99224566715067</v>
      </c>
      <c r="I80" s="187">
        <f>#N/A</f>
        <v>-224324.25</v>
      </c>
      <c r="J80" s="187">
        <f>F80/D80*100</f>
        <v>5.455984943471625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53.30000000000018</v>
      </c>
      <c r="P80" s="187">
        <f>#N/A</f>
        <v>-11946.5</v>
      </c>
      <c r="Q80" s="187">
        <f>O80/N80*100</f>
        <v>0.44598778344908524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6573.3</v>
      </c>
      <c r="G83" s="162">
        <f t="shared" si="4"/>
        <v>180.09999999999945</v>
      </c>
      <c r="H83" s="164">
        <f>F83/E83*100</f>
        <v>102.81705562159793</v>
      </c>
      <c r="I83" s="167">
        <f>#N/A</f>
        <v>-3240.5</v>
      </c>
      <c r="J83" s="167">
        <f>F83/D83*100</f>
        <v>78.627990430622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1459.6000000000004</v>
      </c>
      <c r="P83" s="167">
        <f>O83-N83</f>
        <v>-422.8000000000002</v>
      </c>
      <c r="Q83" s="190">
        <f>O83/N83*100</f>
        <v>77.53931151721206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6611.49</v>
      </c>
      <c r="G85" s="185">
        <f t="shared" si="4"/>
        <v>214.28999999999905</v>
      </c>
      <c r="H85" s="186">
        <f>F85/E85*100</f>
        <v>103.34974676420931</v>
      </c>
      <c r="I85" s="187">
        <f>#N/A</f>
        <v>-3242.3100000000004</v>
      </c>
      <c r="J85" s="187">
        <f>F85/D85*100</f>
        <v>78.70821428571429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1459.6000000000004</v>
      </c>
      <c r="P85" s="185">
        <f>P81+P84+P82+P83</f>
        <v>-422.8000000000002</v>
      </c>
      <c r="Q85" s="187">
        <f>O85/N85*100</f>
        <v>77.53931151721206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4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19602.120000000003</v>
      </c>
      <c r="G88" s="192">
        <f>F88-E88</f>
        <v>-51559.47999999999</v>
      </c>
      <c r="H88" s="193">
        <f>F88/E88*100</f>
        <v>27.545923644212618</v>
      </c>
      <c r="I88" s="194">
        <f>F88-D88</f>
        <v>-226053.91</v>
      </c>
      <c r="J88" s="194">
        <f>F88/D88*100</f>
        <v>7.9794988138495935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1515.5800000000006</v>
      </c>
      <c r="P88" s="194">
        <f>#N/A</f>
        <v>-13824.7</v>
      </c>
      <c r="Q88" s="194">
        <f>O88/N88*100</f>
        <v>10.954680159016988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858616.49</v>
      </c>
      <c r="G89" s="192">
        <f>F89-E89</f>
        <v>-98943.90999999992</v>
      </c>
      <c r="H89" s="193">
        <f>F89/E89*100</f>
        <v>89.66708418602106</v>
      </c>
      <c r="I89" s="194">
        <f>F89-D89</f>
        <v>-744530.6400000001</v>
      </c>
      <c r="J89" s="194">
        <f>F89/D89*100</f>
        <v>53.5581840202028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74470.30000000002</v>
      </c>
      <c r="P89" s="194">
        <f>#N/A</f>
        <v>-128900.27999999997</v>
      </c>
      <c r="Q89" s="194">
        <f>O89/N89*100</f>
        <v>54.08504979624683</v>
      </c>
      <c r="R89" s="27">
        <f>R67+R88</f>
        <v>112668.9</v>
      </c>
      <c r="S89" s="27">
        <f>S67+S88</f>
        <v>-39703.87999999998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8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6362.672499999999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42965</v>
      </c>
      <c r="D93" s="29">
        <v>6975.1</v>
      </c>
      <c r="G93" s="4" t="s">
        <v>58</v>
      </c>
      <c r="O93" s="306"/>
      <c r="P93" s="306"/>
    </row>
    <row r="94" spans="3:16" ht="15">
      <c r="C94" s="81">
        <v>42964</v>
      </c>
      <c r="D94" s="29">
        <v>6392.2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42963</v>
      </c>
      <c r="D95" s="29">
        <v>6923.8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2939.62488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1166.8</v>
      </c>
      <c r="G100" s="68">
        <f>G48+G51+G52</f>
        <v>360.79999999999995</v>
      </c>
      <c r="H100" s="69"/>
      <c r="I100" s="69"/>
      <c r="N100" s="29">
        <f>N48+N51+N52</f>
        <v>99</v>
      </c>
      <c r="O100" s="202">
        <f>O48+O51+O52</f>
        <v>120.07999999999994</v>
      </c>
      <c r="P100" s="29">
        <f>P48+P51+P52</f>
        <v>21.07999999999994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796092.41</v>
      </c>
      <c r="G102" s="29">
        <f>F102-E102</f>
        <v>-50211.3899999999</v>
      </c>
      <c r="H102" s="230">
        <f>F102/E102</f>
        <v>0.9406697807572175</v>
      </c>
      <c r="I102" s="29">
        <f>F102-D102</f>
        <v>-502956.19000000006</v>
      </c>
      <c r="J102" s="230">
        <f>F102/D102</f>
        <v>0.6128272722052123</v>
      </c>
      <c r="N102" s="29">
        <f>N9+N15+N17+N18+N19+N23+N42+N45+N65+N59</f>
        <v>118692.3</v>
      </c>
      <c r="O102" s="229">
        <f>O9+O15+O17+O18+O19+O23+O42+O45+O65+O59</f>
        <v>68273.44000000002</v>
      </c>
      <c r="P102" s="29">
        <f>O102-N102</f>
        <v>-50418.859999999986</v>
      </c>
      <c r="Q102" s="230">
        <f>O102/N102</f>
        <v>0.575213724900436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42898.09</v>
      </c>
      <c r="G103" s="29">
        <f>G43+G44+G46+G48+G50+G51+G52+G53+G54+G60+G64+G47</f>
        <v>2808.3399999999983</v>
      </c>
      <c r="H103" s="230">
        <f>F103/E103</f>
        <v>1.0699112108741737</v>
      </c>
      <c r="I103" s="29">
        <f>I43+I44+I46+I48+I50+I51+I52+I53+I54+I60+I64+I47</f>
        <v>-17103.980000000003</v>
      </c>
      <c r="J103" s="230">
        <f>F103/D103</f>
        <v>0.7340221585318902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4681.279999999999</v>
      </c>
      <c r="P103" s="29">
        <f>P43+P44+P46+P48+P50+P51+P52+P53+P54+P60+P64+P47</f>
        <v>-482.5200000000006</v>
      </c>
      <c r="Q103" s="230">
        <f>O103/N103</f>
        <v>0.9065571865680311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39856.44</v>
      </c>
      <c r="G111" s="192">
        <f>F111-E111</f>
        <v>-49407.21999999999</v>
      </c>
      <c r="H111" s="193">
        <f>F111/E111*100</f>
        <v>44.65024176691837</v>
      </c>
      <c r="I111" s="194">
        <f>F111-D111</f>
        <v>-278207.81</v>
      </c>
      <c r="J111" s="194">
        <f>F111/D111*100</f>
        <v>12.5309398965775</v>
      </c>
      <c r="K111" s="194">
        <v>3039.87</v>
      </c>
      <c r="L111" s="194">
        <f>F111-K111</f>
        <v>36816.57</v>
      </c>
      <c r="M111" s="269">
        <f>F111/K111</f>
        <v>13.111231730304258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878870.81</v>
      </c>
      <c r="G112" s="192">
        <f>F112-E112</f>
        <v>-96791.6499999999</v>
      </c>
      <c r="H112" s="193">
        <f>F112/E112*100</f>
        <v>90.07939180113583</v>
      </c>
      <c r="I112" s="194">
        <f>F112-D112</f>
        <v>-796684.54</v>
      </c>
      <c r="J112" s="194">
        <f>F112/D112*100</f>
        <v>52.45250835790056</v>
      </c>
      <c r="K112" s="194">
        <f>K89+K111</f>
        <v>705212.41</v>
      </c>
      <c r="L112" s="194">
        <f>F112-K112</f>
        <v>173658.40000000002</v>
      </c>
      <c r="M112" s="269">
        <f>F112/K112</f>
        <v>1.2462497788432283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1424699.8900000001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2939.62488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2939.62488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2017-08-19T07:23:30Z</cp:lastPrinted>
  <dcterms:created xsi:type="dcterms:W3CDTF">2003-07-28T11:27:56Z</dcterms:created>
  <dcterms:modified xsi:type="dcterms:W3CDTF">2017-08-19T07:24:06Z</dcterms:modified>
  <cp:category/>
  <cp:version/>
  <cp:contentType/>
  <cp:contentStatus/>
</cp:coreProperties>
</file>